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vanzantwijk/Dropbox/S&amp;Z/GlobalIPCo_Docs/"/>
    </mc:Choice>
  </mc:AlternateContent>
  <xr:revisionPtr revIDLastSave="0" documentId="13_ncr:1_{D9A46B15-807C-F047-A9D1-B31145E7C27F}" xr6:coauthVersionLast="47" xr6:coauthVersionMax="47" xr10:uidLastSave="{00000000-0000-0000-0000-000000000000}"/>
  <bookViews>
    <workbookView xWindow="3880" yWindow="500" windowWidth="27240" windowHeight="16440" xr2:uid="{927B01FA-5308-4C4B-8B89-31FCF8A131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F8" i="1" s="1"/>
  <c r="C63" i="1"/>
  <c r="B63" i="1"/>
  <c r="C43" i="1"/>
  <c r="B43" i="1"/>
  <c r="C27" i="1"/>
  <c r="B27" i="1"/>
  <c r="B7" i="1" l="1"/>
  <c r="E4" i="1"/>
  <c r="B6" i="1"/>
  <c r="F6" i="1" s="1"/>
  <c r="C7" i="1" l="1"/>
  <c r="F7" i="1" s="1"/>
  <c r="B9" i="1" l="1"/>
  <c r="F9" i="1" s="1"/>
  <c r="F10" i="1" s="1"/>
  <c r="B21" i="1" s="1"/>
</calcChain>
</file>

<file path=xl/sharedStrings.xml><?xml version="1.0" encoding="utf-8"?>
<sst xmlns="http://schemas.openxmlformats.org/spreadsheetml/2006/main" count="56" uniqueCount="51">
  <si>
    <t>SANi option</t>
  </si>
  <si>
    <t>Classes:</t>
  </si>
  <si>
    <t>SANi cost:</t>
  </si>
  <si>
    <t>1 class</t>
  </si>
  <si>
    <t>2+ class</t>
  </si>
  <si>
    <t>SANi</t>
  </si>
  <si>
    <t>ARIPO &gt;1 class</t>
  </si>
  <si>
    <t>SANi+ Trademark pricing</t>
  </si>
  <si>
    <t>ARIPO States:</t>
  </si>
  <si>
    <t>SANi+ARIPO cost:</t>
  </si>
  <si>
    <t>SANi+OAPI cost:</t>
  </si>
  <si>
    <t>SANi+ARIPO+OAPI cost:</t>
  </si>
  <si>
    <t>Total cost:</t>
  </si>
  <si>
    <t>Botswana</t>
  </si>
  <si>
    <t>Cape Verde</t>
  </si>
  <si>
    <t>Gambia</t>
  </si>
  <si>
    <t>Lesotho</t>
  </si>
  <si>
    <t>Liberia</t>
  </si>
  <si>
    <t>Malawi</t>
  </si>
  <si>
    <t>Namibia</t>
  </si>
  <si>
    <t>Sao Tome</t>
  </si>
  <si>
    <t>Tanzania</t>
  </si>
  <si>
    <t>Uganda</t>
  </si>
  <si>
    <t>Zimbabwe</t>
  </si>
  <si>
    <t>OAPI State:</t>
  </si>
  <si>
    <t>Benin</t>
  </si>
  <si>
    <t>Burkino Faso</t>
  </si>
  <si>
    <t>Cameroon</t>
  </si>
  <si>
    <t>Central African Republic</t>
  </si>
  <si>
    <t>Chad</t>
  </si>
  <si>
    <t>Comoros</t>
  </si>
  <si>
    <t>Equatorial Guinea</t>
  </si>
  <si>
    <t>Gabon</t>
  </si>
  <si>
    <t>Giunea-Bissau</t>
  </si>
  <si>
    <t>Guinea</t>
  </si>
  <si>
    <t>Ivory Coast</t>
  </si>
  <si>
    <t>Mali</t>
  </si>
  <si>
    <t>Mauritania</t>
  </si>
  <si>
    <t>Niger</t>
  </si>
  <si>
    <t>Republic of the Congo</t>
  </si>
  <si>
    <t>Senegal</t>
  </si>
  <si>
    <t>Togo</t>
  </si>
  <si>
    <t>SANi States</t>
  </si>
  <si>
    <t>South Africa</t>
  </si>
  <si>
    <t>Nigeria</t>
  </si>
  <si>
    <t>Mozambique</t>
  </si>
  <si>
    <t>Eswatini (Swaziland)</t>
  </si>
  <si>
    <t>Population (mill.)</t>
  </si>
  <si>
    <t>GDP (bill.)</t>
  </si>
  <si>
    <t>SANi_OAPI 1</t>
  </si>
  <si>
    <t>SANi_OAPI 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</si>
</sst>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[$$-45C]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4"/>
      <name val="Calibri"/>
      <family val="2"/>
      <scheme val="minor"/>
    </font>
    <font>
      <sz val="13"/>
      <color rgb="FF000000"/>
      <name val="Lucida Grand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3" xfId="0" applyBorder="1"/>
    <xf numFmtId="0" fontId="0" fillId="0" borderId="5" xfId="0" applyBorder="1"/>
    <xf numFmtId="0" fontId="0" fillId="0" borderId="3" xfId="0" applyBorder="1" applyAlignment="1">
      <alignment vertical="center"/>
    </xf>
    <xf numFmtId="2" fontId="4" fillId="0" borderId="4" xfId="0" applyNumberFormat="1" applyFont="1" applyBorder="1"/>
    <xf numFmtId="165" fontId="4" fillId="0" borderId="0" xfId="0" applyNumberFormat="1" applyFont="1"/>
    <xf numFmtId="0" fontId="3" fillId="0" borderId="0" xfId="0" applyFont="1"/>
    <xf numFmtId="0" fontId="5" fillId="0" borderId="0" xfId="0" applyFont="1"/>
    <xf numFmtId="164" fontId="5" fillId="0" borderId="0" xfId="0" applyNumberFormat="1" applyFont="1"/>
    <xf numFmtId="0" fontId="1" fillId="0" borderId="1" xfId="0" applyFont="1" applyBorder="1"/>
    <xf numFmtId="0" fontId="0" fillId="0" borderId="7" xfId="0" applyBorder="1"/>
    <xf numFmtId="0" fontId="0" fillId="0" borderId="2" xfId="0" applyBorder="1"/>
    <xf numFmtId="2" fontId="0" fillId="0" borderId="4" xfId="0" applyNumberFormat="1" applyBorder="1"/>
    <xf numFmtId="165" fontId="0" fillId="0" borderId="4" xfId="0" applyNumberFormat="1" applyBorder="1"/>
    <xf numFmtId="0" fontId="1" fillId="0" borderId="3" xfId="0" applyFont="1" applyBorder="1"/>
    <xf numFmtId="0" fontId="0" fillId="0" borderId="4" xfId="0" applyBorder="1"/>
    <xf numFmtId="164" fontId="0" fillId="0" borderId="3" xfId="0" applyNumberFormat="1" applyBorder="1"/>
    <xf numFmtId="165" fontId="0" fillId="0" borderId="8" xfId="0" applyNumberFormat="1" applyBorder="1"/>
    <xf numFmtId="165" fontId="0" fillId="0" borderId="6" xfId="0" applyNumberForma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6" fillId="0" borderId="4" xfId="0" applyFont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D$14" max="13" min="1" page="10" val="12"/>
</file>

<file path=xl/ctrlProps/ctrlProp2.xml><?xml version="1.0" encoding="utf-8"?>
<formControlPr xmlns="http://schemas.microsoft.com/office/spreadsheetml/2009/9/main" objectType="Radio" checked="Checked" firstButton="1" fmlaLink="M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12</xdr:row>
          <xdr:rowOff>101600</xdr:rowOff>
        </xdr:from>
        <xdr:to>
          <xdr:col>4</xdr:col>
          <xdr:colOff>279400</xdr:colOff>
          <xdr:row>14</xdr:row>
          <xdr:rowOff>127000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</xdr:row>
          <xdr:rowOff>139700</xdr:rowOff>
        </xdr:from>
        <xdr:to>
          <xdr:col>1</xdr:col>
          <xdr:colOff>406400</xdr:colOff>
          <xdr:row>12</xdr:row>
          <xdr:rowOff>76200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SANi trademark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12</xdr:row>
          <xdr:rowOff>190500</xdr:rowOff>
        </xdr:from>
        <xdr:to>
          <xdr:col>0</xdr:col>
          <xdr:colOff>2692400</xdr:colOff>
          <xdr:row>14</xdr:row>
          <xdr:rowOff>88900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SANi_ARIPO trademark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14</xdr:row>
          <xdr:rowOff>190500</xdr:rowOff>
        </xdr:from>
        <xdr:to>
          <xdr:col>0</xdr:col>
          <xdr:colOff>2667000</xdr:colOff>
          <xdr:row>16</xdr:row>
          <xdr:rowOff>88900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SANi+OAPI trademark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16</xdr:row>
          <xdr:rowOff>190500</xdr:rowOff>
        </xdr:from>
        <xdr:to>
          <xdr:col>1</xdr:col>
          <xdr:colOff>114300</xdr:colOff>
          <xdr:row>18</xdr:row>
          <xdr:rowOff>88900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SANi+ARIPO+OAPI trademark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8D5D-97F7-0047-B573-1BF0A46D9024}">
  <dimension ref="A1:M63"/>
  <sheetViews>
    <sheetView tabSelected="1" workbookViewId="0">
      <selection activeCell="D16" sqref="D16"/>
    </sheetView>
  </sheetViews>
  <sheetFormatPr baseColWidth="10" defaultRowHeight="16" x14ac:dyDescent="0.2"/>
  <cols>
    <col min="1" max="1" width="36.5" bestFit="1" customWidth="1"/>
    <col min="2" max="2" width="11" bestFit="1" customWidth="1"/>
    <col min="3" max="3" width="14.83203125" bestFit="1" customWidth="1"/>
    <col min="4" max="4" width="13.6640625" customWidth="1"/>
    <col min="5" max="8" width="11" bestFit="1" customWidth="1"/>
    <col min="13" max="13" width="11" bestFit="1" customWidth="1"/>
  </cols>
  <sheetData>
    <row r="1" spans="1:13" ht="26" x14ac:dyDescent="0.3">
      <c r="A1" s="2" t="s">
        <v>7</v>
      </c>
    </row>
    <row r="2" spans="1:13" hidden="1" x14ac:dyDescent="0.2">
      <c r="B2" t="s">
        <v>3</v>
      </c>
      <c r="C2" t="s">
        <v>4</v>
      </c>
      <c r="F2" t="s">
        <v>49</v>
      </c>
      <c r="G2">
        <v>2215</v>
      </c>
      <c r="L2" t="s">
        <v>0</v>
      </c>
      <c r="M2" s="1">
        <v>1</v>
      </c>
    </row>
    <row r="3" spans="1:13" hidden="1" x14ac:dyDescent="0.2">
      <c r="A3" t="s">
        <v>5</v>
      </c>
      <c r="B3" s="3">
        <v>999</v>
      </c>
      <c r="C3" s="3">
        <v>849</v>
      </c>
      <c r="D3" s="3"/>
      <c r="E3" s="3"/>
      <c r="F3" s="3" t="s">
        <v>50</v>
      </c>
      <c r="G3" s="3">
        <v>1059</v>
      </c>
      <c r="H3" s="3"/>
      <c r="M3" s="1"/>
    </row>
    <row r="4" spans="1:13" hidden="1" x14ac:dyDescent="0.2">
      <c r="D4" t="s">
        <v>6</v>
      </c>
      <c r="E4">
        <f>IF(D15&gt;1,1,0)</f>
        <v>0</v>
      </c>
      <c r="M4" s="1"/>
    </row>
    <row r="5" spans="1:13" hidden="1" x14ac:dyDescent="0.2">
      <c r="M5" s="1"/>
    </row>
    <row r="6" spans="1:13" hidden="1" x14ac:dyDescent="0.2">
      <c r="A6" t="s">
        <v>2</v>
      </c>
      <c r="B6" s="3">
        <f>B3+C3*(D15-1)</f>
        <v>999</v>
      </c>
      <c r="F6">
        <f>IF(M2=1,B6,0)</f>
        <v>999</v>
      </c>
      <c r="M6" s="1"/>
    </row>
    <row r="7" spans="1:13" hidden="1" x14ac:dyDescent="0.2">
      <c r="A7" t="s">
        <v>9</v>
      </c>
      <c r="B7" s="3">
        <f>1155+350+80+(150*D14)</f>
        <v>3385</v>
      </c>
      <c r="C7" s="4">
        <f>((D15-1)*859+(D15-1)*(D14*60)+((D15-1)*30))*E4</f>
        <v>0</v>
      </c>
      <c r="F7" s="3">
        <f>IF(M2=2,+C7+B7,0)</f>
        <v>0</v>
      </c>
      <c r="M7" s="1"/>
    </row>
    <row r="8" spans="1:13" hidden="1" x14ac:dyDescent="0.2">
      <c r="A8" t="s">
        <v>10</v>
      </c>
      <c r="B8" s="3">
        <f>G2+G3*(D15-1)</f>
        <v>2215</v>
      </c>
      <c r="C8" s="3"/>
      <c r="F8">
        <f>IF(M2=3,B8,0)</f>
        <v>0</v>
      </c>
      <c r="M8" s="1"/>
    </row>
    <row r="9" spans="1:13" hidden="1" x14ac:dyDescent="0.2">
      <c r="A9" t="s">
        <v>11</v>
      </c>
      <c r="B9" s="4">
        <f>+B8+B7+C7-B6</f>
        <v>4601</v>
      </c>
      <c r="C9" s="3"/>
      <c r="F9">
        <f>IF(M2=4,B9,0)</f>
        <v>0</v>
      </c>
      <c r="M9" s="1"/>
    </row>
    <row r="10" spans="1:13" hidden="1" x14ac:dyDescent="0.2">
      <c r="C10" s="3"/>
      <c r="F10">
        <f>+SUM(F6:F9)</f>
        <v>999</v>
      </c>
      <c r="M10" s="1"/>
    </row>
    <row r="11" spans="1:13" x14ac:dyDescent="0.2">
      <c r="K11" s="1"/>
    </row>
    <row r="12" spans="1:13" ht="19" x14ac:dyDescent="0.25">
      <c r="A12" s="10"/>
    </row>
    <row r="13" spans="1:13" ht="19" x14ac:dyDescent="0.25">
      <c r="A13" s="10"/>
      <c r="C13" s="23"/>
      <c r="D13" s="24"/>
    </row>
    <row r="14" spans="1:13" ht="19" x14ac:dyDescent="0.25">
      <c r="A14" s="10"/>
      <c r="C14" s="25" t="s">
        <v>8</v>
      </c>
      <c r="D14" s="26">
        <v>12</v>
      </c>
    </row>
    <row r="15" spans="1:13" ht="19" x14ac:dyDescent="0.25">
      <c r="A15" s="10"/>
      <c r="C15" s="25" t="s">
        <v>1</v>
      </c>
      <c r="D15" s="27">
        <v>1</v>
      </c>
    </row>
    <row r="16" spans="1:13" ht="19" x14ac:dyDescent="0.25">
      <c r="A16" s="10"/>
      <c r="C16" s="28"/>
      <c r="D16" s="29"/>
    </row>
    <row r="17" spans="1:3" ht="19" x14ac:dyDescent="0.25">
      <c r="A17" s="10"/>
    </row>
    <row r="18" spans="1:3" ht="19" x14ac:dyDescent="0.25">
      <c r="A18" s="10"/>
    </row>
    <row r="21" spans="1:3" ht="19" x14ac:dyDescent="0.25">
      <c r="A21" s="11" t="s">
        <v>12</v>
      </c>
      <c r="B21" s="12">
        <f>+F10</f>
        <v>999</v>
      </c>
    </row>
    <row r="24" spans="1:3" x14ac:dyDescent="0.2">
      <c r="A24" s="13" t="s">
        <v>42</v>
      </c>
      <c r="B24" s="14" t="s">
        <v>48</v>
      </c>
      <c r="C24" s="15" t="s">
        <v>47</v>
      </c>
    </row>
    <row r="25" spans="1:3" x14ac:dyDescent="0.2">
      <c r="A25" s="5" t="s">
        <v>43</v>
      </c>
      <c r="B25" s="4">
        <v>419.9</v>
      </c>
      <c r="C25" s="16">
        <v>60.04</v>
      </c>
    </row>
    <row r="26" spans="1:3" x14ac:dyDescent="0.2">
      <c r="A26" s="5" t="s">
        <v>44</v>
      </c>
      <c r="B26" s="9">
        <v>440.8</v>
      </c>
      <c r="C26" s="8">
        <v>211.4</v>
      </c>
    </row>
    <row r="27" spans="1:3" x14ac:dyDescent="0.2">
      <c r="A27" s="5"/>
      <c r="B27" s="4">
        <f>+B26+B25</f>
        <v>860.7</v>
      </c>
      <c r="C27" s="17">
        <f>+C26+C25</f>
        <v>271.44</v>
      </c>
    </row>
    <row r="28" spans="1:3" x14ac:dyDescent="0.2">
      <c r="A28" s="5"/>
      <c r="B28" s="4"/>
      <c r="C28" s="17"/>
    </row>
    <row r="29" spans="1:3" x14ac:dyDescent="0.2">
      <c r="A29" s="18" t="s">
        <v>8</v>
      </c>
      <c r="B29" t="s">
        <v>48</v>
      </c>
      <c r="C29" s="19" t="s">
        <v>47</v>
      </c>
    </row>
    <row r="30" spans="1:3" x14ac:dyDescent="0.2">
      <c r="A30" s="5" t="s">
        <v>13</v>
      </c>
      <c r="B30" s="4">
        <v>17.61</v>
      </c>
      <c r="C30" s="16">
        <v>2.3969999999999998</v>
      </c>
    </row>
    <row r="31" spans="1:3" x14ac:dyDescent="0.2">
      <c r="A31" s="5" t="s">
        <v>14</v>
      </c>
      <c r="B31" s="4">
        <v>1.9359999999999999</v>
      </c>
      <c r="C31" s="16">
        <v>0.56190099999999998</v>
      </c>
    </row>
    <row r="32" spans="1:3" x14ac:dyDescent="0.2">
      <c r="A32" s="5" t="s">
        <v>46</v>
      </c>
      <c r="B32" s="4">
        <v>4.9409999999999998</v>
      </c>
      <c r="C32" s="16">
        <v>1.1719999999999999</v>
      </c>
    </row>
    <row r="33" spans="1:3" x14ac:dyDescent="0.2">
      <c r="A33" s="20" t="s">
        <v>15</v>
      </c>
      <c r="B33" s="4">
        <v>2.0779999999999998</v>
      </c>
      <c r="C33" s="16">
        <v>2.4870000000000001</v>
      </c>
    </row>
    <row r="34" spans="1:3" x14ac:dyDescent="0.2">
      <c r="A34" s="5" t="s">
        <v>16</v>
      </c>
      <c r="B34" s="4">
        <v>3.5179999999999998</v>
      </c>
      <c r="C34" s="16">
        <v>2.1589999999999998</v>
      </c>
    </row>
    <row r="35" spans="1:3" x14ac:dyDescent="0.2">
      <c r="A35" s="5" t="s">
        <v>17</v>
      </c>
      <c r="B35" s="4">
        <v>3.4870000000000001</v>
      </c>
      <c r="C35" s="16">
        <v>5.18</v>
      </c>
    </row>
    <row r="36" spans="1:3" x14ac:dyDescent="0.2">
      <c r="A36" s="5" t="s">
        <v>18</v>
      </c>
      <c r="B36" s="4">
        <v>12.63</v>
      </c>
      <c r="C36" s="16">
        <v>19.649999999999999</v>
      </c>
    </row>
    <row r="37" spans="1:3" x14ac:dyDescent="0.2">
      <c r="A37" s="5" t="s">
        <v>45</v>
      </c>
      <c r="B37" s="4">
        <v>16.100000000000001</v>
      </c>
      <c r="C37" s="16">
        <v>32.159999999999997</v>
      </c>
    </row>
    <row r="38" spans="1:3" x14ac:dyDescent="0.2">
      <c r="A38" s="20" t="s">
        <v>19</v>
      </c>
      <c r="B38" s="4">
        <v>12.24</v>
      </c>
      <c r="C38" s="16">
        <v>2.5870000000000002</v>
      </c>
    </row>
    <row r="39" spans="1:3" x14ac:dyDescent="0.2">
      <c r="A39" s="5" t="s">
        <v>20</v>
      </c>
      <c r="B39" s="4">
        <v>0.54700000000000004</v>
      </c>
      <c r="C39" s="16">
        <v>0.22336400000000001</v>
      </c>
    </row>
    <row r="40" spans="1:3" x14ac:dyDescent="0.2">
      <c r="A40" s="5" t="s">
        <v>21</v>
      </c>
      <c r="B40" s="4">
        <v>67.78</v>
      </c>
      <c r="C40" s="16">
        <v>61.5</v>
      </c>
    </row>
    <row r="41" spans="1:3" x14ac:dyDescent="0.2">
      <c r="A41" s="5" t="s">
        <v>22</v>
      </c>
      <c r="B41" s="4">
        <v>40.43</v>
      </c>
      <c r="C41" s="16">
        <v>47.12</v>
      </c>
    </row>
    <row r="42" spans="1:3" x14ac:dyDescent="0.2">
      <c r="A42" s="5" t="s">
        <v>23</v>
      </c>
      <c r="B42" s="9">
        <v>26.22</v>
      </c>
      <c r="C42" s="8">
        <v>15.09</v>
      </c>
    </row>
    <row r="43" spans="1:3" x14ac:dyDescent="0.2">
      <c r="A43" s="5"/>
      <c r="B43" s="4">
        <f>+SUM(B30:B42)</f>
        <v>209.51700000000002</v>
      </c>
      <c r="C43" s="17">
        <f>+SUM(C30:C42)</f>
        <v>192.28726500000002</v>
      </c>
    </row>
    <row r="44" spans="1:3" x14ac:dyDescent="0.2">
      <c r="A44" s="5"/>
      <c r="C44" s="19"/>
    </row>
    <row r="45" spans="1:3" x14ac:dyDescent="0.2">
      <c r="A45" s="18" t="s">
        <v>24</v>
      </c>
      <c r="B45" t="s">
        <v>48</v>
      </c>
      <c r="C45" s="19" t="s">
        <v>47</v>
      </c>
    </row>
    <row r="46" spans="1:3" x14ac:dyDescent="0.2">
      <c r="A46" s="7" t="s">
        <v>25</v>
      </c>
      <c r="B46" s="4">
        <v>17.79</v>
      </c>
      <c r="C46" s="16">
        <v>12.45</v>
      </c>
    </row>
    <row r="47" spans="1:3" x14ac:dyDescent="0.2">
      <c r="A47" s="7" t="s">
        <v>26</v>
      </c>
      <c r="B47" s="4">
        <v>19.739999999999998</v>
      </c>
      <c r="C47" s="16">
        <v>21.5</v>
      </c>
    </row>
    <row r="48" spans="1:3" x14ac:dyDescent="0.2">
      <c r="A48" s="7" t="s">
        <v>27</v>
      </c>
      <c r="B48" s="4">
        <v>45.24</v>
      </c>
      <c r="C48" s="16">
        <v>27.22</v>
      </c>
    </row>
    <row r="49" spans="1:3" x14ac:dyDescent="0.2">
      <c r="A49" s="7" t="s">
        <v>28</v>
      </c>
      <c r="B49" s="4">
        <v>2.516</v>
      </c>
      <c r="C49" s="16">
        <v>4.92</v>
      </c>
    </row>
    <row r="50" spans="1:3" x14ac:dyDescent="0.2">
      <c r="A50" s="7" t="s">
        <v>29</v>
      </c>
      <c r="B50" s="4">
        <v>11.78</v>
      </c>
      <c r="C50" s="16">
        <v>16.91</v>
      </c>
    </row>
    <row r="51" spans="1:3" x14ac:dyDescent="0.2">
      <c r="A51" s="7" t="s">
        <v>30</v>
      </c>
      <c r="B51" s="4">
        <v>12.52</v>
      </c>
      <c r="C51" s="16">
        <v>5.8369999999999997</v>
      </c>
    </row>
    <row r="52" spans="1:3" x14ac:dyDescent="0.2">
      <c r="A52" s="7" t="s">
        <v>31</v>
      </c>
      <c r="B52" s="4">
        <v>1.3280000000000001</v>
      </c>
      <c r="C52" s="16">
        <v>0.89</v>
      </c>
    </row>
    <row r="53" spans="1:3" x14ac:dyDescent="0.2">
      <c r="A53" s="7" t="s">
        <v>32</v>
      </c>
      <c r="B53" s="4">
        <v>12.27</v>
      </c>
      <c r="C53" s="16">
        <v>1.45</v>
      </c>
    </row>
    <row r="54" spans="1:3" x14ac:dyDescent="0.2">
      <c r="A54" s="7" t="s">
        <v>33</v>
      </c>
      <c r="B54" s="4">
        <v>18.27</v>
      </c>
      <c r="C54" s="16">
        <v>2.2789999999999999</v>
      </c>
    </row>
    <row r="55" spans="1:3" x14ac:dyDescent="0.2">
      <c r="A55" s="7" t="s">
        <v>34</v>
      </c>
      <c r="B55" s="4">
        <v>15.85</v>
      </c>
      <c r="C55" s="16">
        <v>13.5</v>
      </c>
    </row>
    <row r="56" spans="1:3" x14ac:dyDescent="0.2">
      <c r="A56" s="7" t="s">
        <v>35</v>
      </c>
      <c r="B56" s="4">
        <v>1.639</v>
      </c>
      <c r="C56" s="16">
        <v>2.0150000000000001</v>
      </c>
    </row>
    <row r="57" spans="1:3" x14ac:dyDescent="0.2">
      <c r="A57" s="7" t="s">
        <v>36</v>
      </c>
      <c r="B57" s="4">
        <v>69.760000000000005</v>
      </c>
      <c r="C57" s="16">
        <v>27.05</v>
      </c>
    </row>
    <row r="58" spans="1:3" x14ac:dyDescent="0.2">
      <c r="A58" s="7" t="s">
        <v>37</v>
      </c>
      <c r="B58" s="4">
        <v>19.14</v>
      </c>
      <c r="C58" s="16">
        <v>20.86</v>
      </c>
    </row>
    <row r="59" spans="1:3" x14ac:dyDescent="0.2">
      <c r="A59" s="7" t="s">
        <v>38</v>
      </c>
      <c r="B59" s="4">
        <v>8.2279999999999998</v>
      </c>
      <c r="C59" s="16">
        <v>4.7750000000000004</v>
      </c>
    </row>
    <row r="60" spans="1:3" x14ac:dyDescent="0.2">
      <c r="A60" s="7" t="s">
        <v>39</v>
      </c>
      <c r="B60" s="4">
        <v>14.95</v>
      </c>
      <c r="C60" s="16">
        <v>25.13</v>
      </c>
    </row>
    <row r="61" spans="1:3" x14ac:dyDescent="0.2">
      <c r="A61" s="7" t="s">
        <v>40</v>
      </c>
      <c r="B61" s="4">
        <v>27.63</v>
      </c>
      <c r="C61" s="16">
        <v>17.2</v>
      </c>
    </row>
    <row r="62" spans="1:3" x14ac:dyDescent="0.2">
      <c r="A62" s="7" t="s">
        <v>41</v>
      </c>
      <c r="B62" s="9">
        <v>8.4130000000000003</v>
      </c>
      <c r="C62" s="8">
        <v>8.4779999999999998</v>
      </c>
    </row>
    <row r="63" spans="1:3" x14ac:dyDescent="0.2">
      <c r="A63" s="6"/>
      <c r="B63" s="21">
        <f>+SUM(B46:B62)</f>
        <v>307.06400000000002</v>
      </c>
      <c r="C63" s="22">
        <f>+SUM(C46:C62)</f>
        <v>212.46400000000003</v>
      </c>
    </row>
  </sheetData>
  <sheetProtection algorithmName="SHA-512" hashValue="3BLA22HExYFC6kqWVQEFxTIaZkBXRyGT344mfvc2eKYAu6D/TNHSMfhBN+H1mnjYFdxcnkT31bWo9m7H7tpZdw==" saltValue="314gnrRkEb7Vgy6tSbJ8Ag==" spinCount="100000" sheet="1" objects="1" scenario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Spinner 8">
              <controlPr locked="0" defaultSize="0" autoPict="0">
                <anchor moveWithCells="1" sizeWithCells="1">
                  <from>
                    <xdr:col>4</xdr:col>
                    <xdr:colOff>38100</xdr:colOff>
                    <xdr:row>12</xdr:row>
                    <xdr:rowOff>101600</xdr:rowOff>
                  </from>
                  <to>
                    <xdr:col>4</xdr:col>
                    <xdr:colOff>279400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4" name="Option Button 1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10</xdr:row>
                    <xdr:rowOff>139700</xdr:rowOff>
                  </from>
                  <to>
                    <xdr:col>1</xdr:col>
                    <xdr:colOff>406400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12</xdr:row>
                    <xdr:rowOff>190500</xdr:rowOff>
                  </from>
                  <to>
                    <xdr:col>0</xdr:col>
                    <xdr:colOff>2692400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14</xdr:row>
                    <xdr:rowOff>190500</xdr:rowOff>
                  </from>
                  <to>
                    <xdr:col>0</xdr:col>
                    <xdr:colOff>2667000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16</xdr:row>
                    <xdr:rowOff>190500</xdr:rowOff>
                  </from>
                  <to>
                    <xdr:col>1</xdr:col>
                    <xdr:colOff>114300</xdr:colOff>
                    <xdr:row>18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2023-01-21T06:20:07Z</dcterms:created>
  <dcterms:modified xsi:type="dcterms:W3CDTF">2023-01-24T05:58:28Z</dcterms:modified>
</cp:coreProperties>
</file>